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<sst xmlns="http://schemas.openxmlformats.org/spreadsheetml/2006/main" count="152" uniqueCount="129">
  <si>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</si>
  <si>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</si>
  <si>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</si>
  <si>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</si>
  <si>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</si>
  <si>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</si>
  <si>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</si>
  <si>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</si>
  <si>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</si>
  <si>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</si>
  <si>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</si>
  <si>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</si>
  <si>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</si>
  <si>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</si>
  <si>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</si>
  <si>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</si>
  <si>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</si>
  <si>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</si>
  <si>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</si>
  <si>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</si>
  <si>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</si>
  <si>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</si>
  <si>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</si>
  <si>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</si>
  <si>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</si>
  <si>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</si>
  <si>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</si>
  <si>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</si>
  <si>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</si>
  <si>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</si>
  <si>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</si>
  <si>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</si>
  <si>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</si>
  <si>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</si>
  <si>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</si>
  <si>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</si>
  <si>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</si>
  <si>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</si>
  <si>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</si>
  <si>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</si>
  <si>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</si>
  <si>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</si>
  <si>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</si>
  <si>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</si>
  <si>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</si>
  <si>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</si>
  <si>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</si>
  <si>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</si>
  <si>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</si>
  <si>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</si>
  <si>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</si>
  <si>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</si>
  <si>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</si>
  <si>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</si>
  <si>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</si>
  <si>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</si>
  <si>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</si>
  <si>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</si>
  <si>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</si>
  <si>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</si>
  <si>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</si>
  <si>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</si>
  <si>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</si>
  <si>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</si>
  <si>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</si>
  <si>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</si>
  <si>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</si>
  <si>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</si>
  <si>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</si>
  <si>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</si>
  <si>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</si>
  <si>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</si>
  <si>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</si>
  <si>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</si>
  <si>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</si>
  <si>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</si>
  <si>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</si>
  <si>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</si>
  <si>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</si>
  <si>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</si>
  <si>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</si>
  <si>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</si>
  <si>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</si>
  <si>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</si>
  <si>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</si>
  <si>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</si>
  <si>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</si>
  <si>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</si>
  <si>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</si>
  <si>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</si>
  <si>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</si>
  <si>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</si>
  <si>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</si>
  <si>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</si>
  <si>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</si>
  <si>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</si>
  <si>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</si>
  <si>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</si>
  <si>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</si>
  <si>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</si>
  <si>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</si>
  <si>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</si>
  <si>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</si>
  <si>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</si>
  <si>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</si>
  <si>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</si>
  <si>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</si>
  <si>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</si>
  <si>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</si>
  <si>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</si>
  <si>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</si>
  <si>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</si>
  <si>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</si>
  <si>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</si>
  <si>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</si>
  <si>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</si>
  <si>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</si>
  <si>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</si>
  <si>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</si>
  <si>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</si>
  <si>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</si>
  <si>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</si>
  <si>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</si>
  <si>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</si>
  <si>
    <t>ΥΠΟΛΟΓΙΣΜΟΣ ΚΟΣΤΟΥΣ ΜΕ ΧΡΗΣΗ ΑΝΤΛΙΑΣ ΘΕΡΜΟΤΗΤΑΣ Y Θ</t>
  </si>
  <si>
    <t>Συντελεστή Λειτ. Αντλίας Θερμότητος υψηλων θερμοκρασιών:      C.O.P. =</t>
  </si>
  <si>
    <t>ΑΝΤΛΙΑ ΘΕΡΜΟΤΗΤΑΣ ΧΑΜΗΛ. ΘΕΡΜ.</t>
  </si>
  <si>
    <t>ΑΝΤΛΙΑ ΘΕΡΜΟΤHΤΑΣ ΥΨΗΛ. ΘΕΡΜ.</t>
  </si>
  <si>
    <t>ΩΜΙΚΕΣ ΗΛΕΚΤΡΙΚΕΣ ΑΝΤΙΣΤΑΣΕΙΣ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</si>
</sst>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62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1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shrinkToFit="1"/>
      <protection hidden="1"/>
    </xf>
    <xf numFmtId="0" fontId="5" fillId="0" borderId="13" xfId="0" applyFont="1" applyBorder="1" applyAlignment="1" applyProtection="1">
      <alignment horizontal="center" shrinkToFit="1"/>
      <protection hidden="1"/>
    </xf>
    <xf numFmtId="0" fontId="5" fillId="35" borderId="0" xfId="0" applyFont="1" applyFill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13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 shrinkToFit="1"/>
      <protection hidden="1" locked="0"/>
    </xf>
    <xf numFmtId="0" fontId="3" fillId="35" borderId="0" xfId="0" applyFont="1" applyFill="1" applyAlignment="1" applyProtection="1">
      <alignment shrinkToFit="1"/>
      <protection hidden="1"/>
    </xf>
    <xf numFmtId="0" fontId="5" fillId="34" borderId="13" xfId="0" applyFont="1" applyFill="1" applyBorder="1" applyAlignment="1" applyProtection="1">
      <alignment/>
      <protection hidden="1"/>
    </xf>
    <xf numFmtId="4" fontId="3" fillId="34" borderId="13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14" xfId="0" applyFont="1" applyBorder="1" applyAlignment="1" applyProtection="1">
      <alignment horizontal="center" shrinkToFit="1"/>
      <protection hidden="1"/>
    </xf>
    <xf numFmtId="0" fontId="3" fillId="0" borderId="13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shrinkToFit="1"/>
      <protection hidden="1"/>
    </xf>
    <xf numFmtId="0" fontId="8" fillId="33" borderId="13" xfId="0" applyFont="1" applyFill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8" fillId="36" borderId="13" xfId="0" applyFont="1" applyFill="1" applyBorder="1" applyAlignment="1" applyProtection="1">
      <alignment/>
      <protection hidden="1"/>
    </xf>
    <xf numFmtId="4" fontId="10" fillId="36" borderId="13" xfId="0" applyNumberFormat="1" applyFont="1" applyFill="1" applyBorder="1" applyAlignment="1" applyProtection="1">
      <alignment/>
      <protection hidden="1"/>
    </xf>
    <xf numFmtId="0" fontId="17" fillId="0" borderId="13" xfId="0" applyFont="1" applyFill="1" applyBorder="1" applyAlignment="1" applyProtection="1">
      <alignment horizontal="center" shrinkToFit="1"/>
      <protection hidden="1"/>
    </xf>
    <xf numFmtId="0" fontId="15" fillId="0" borderId="15" xfId="0" applyFont="1" applyBorder="1" applyAlignment="1" applyProtection="1">
      <alignment horizontal="center" shrinkToFit="1"/>
      <protection hidden="1"/>
    </xf>
    <xf numFmtId="0" fontId="15" fillId="0" borderId="16" xfId="0" applyFont="1" applyBorder="1" applyAlignment="1" applyProtection="1">
      <alignment horizontal="center" shrinkToFit="1"/>
      <protection hidden="1"/>
    </xf>
    <xf numFmtId="2" fontId="3" fillId="0" borderId="13" xfId="0" applyNumberFormat="1" applyFont="1" applyBorder="1" applyAlignment="1" applyProtection="1">
      <alignment shrinkToFit="1"/>
      <protection hidden="1" locked="0"/>
    </xf>
    <xf numFmtId="4" fontId="3" fillId="0" borderId="13" xfId="0" applyNumberFormat="1" applyFont="1" applyBorder="1" applyAlignment="1" applyProtection="1">
      <alignment shrinkToFit="1"/>
      <protection hidden="1"/>
    </xf>
    <xf numFmtId="0" fontId="3" fillId="35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36" borderId="13" xfId="0" applyNumberFormat="1" applyFont="1" applyFill="1" applyBorder="1" applyAlignment="1" applyProtection="1">
      <alignment/>
      <protection hidden="1"/>
    </xf>
    <xf numFmtId="0" fontId="15" fillId="0" borderId="17" xfId="0" applyFont="1" applyBorder="1" applyAlignment="1" applyProtection="1">
      <alignment horizontal="center" shrinkToFit="1"/>
      <protection hidden="1"/>
    </xf>
    <xf numFmtId="0" fontId="3" fillId="35" borderId="0" xfId="0" applyFont="1" applyFill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4" fontId="8" fillId="37" borderId="13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 shrinkToFit="1"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5" fillId="0" borderId="13" xfId="0" applyNumberFormat="1" applyFont="1" applyFill="1" applyBorder="1" applyAlignment="1" applyProtection="1">
      <alignment/>
      <protection hidden="1"/>
    </xf>
    <xf numFmtId="0" fontId="8" fillId="37" borderId="1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8" fillId="0" borderId="0" xfId="0" applyFont="1" applyBorder="1" applyAlignment="1">
      <alignment/>
    </xf>
    <xf numFmtId="0" fontId="21" fillId="38" borderId="10" xfId="0" applyFont="1" applyFill="1" applyBorder="1" applyAlignment="1">
      <alignment/>
    </xf>
    <xf numFmtId="0" fontId="19" fillId="0" borderId="10" xfId="0" applyFont="1" applyBorder="1" applyAlignment="1" applyProtection="1">
      <alignment horizontal="center"/>
      <protection locked="0"/>
    </xf>
    <xf numFmtId="0" fontId="23" fillId="38" borderId="18" xfId="0" applyFont="1" applyFill="1" applyBorder="1" applyAlignment="1" applyProtection="1">
      <alignment/>
      <protection hidden="1"/>
    </xf>
    <xf numFmtId="0" fontId="22" fillId="38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8" fillId="38" borderId="2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3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>
      <alignment/>
    </xf>
    <xf numFmtId="0" fontId="1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39" borderId="22" xfId="0" applyFont="1" applyFill="1" applyBorder="1" applyAlignment="1" applyProtection="1">
      <alignment/>
      <protection hidden="1"/>
    </xf>
    <xf numFmtId="0" fontId="21" fillId="39" borderId="21" xfId="0" applyFont="1" applyFill="1" applyBorder="1" applyAlignment="1">
      <alignment/>
    </xf>
    <xf numFmtId="0" fontId="23" fillId="39" borderId="18" xfId="0" applyFont="1" applyFill="1" applyBorder="1" applyAlignment="1" applyProtection="1">
      <alignment/>
      <protection hidden="1"/>
    </xf>
    <xf numFmtId="0" fontId="18" fillId="39" borderId="19" xfId="0" applyFont="1" applyFill="1" applyBorder="1" applyAlignment="1">
      <alignment/>
    </xf>
    <xf numFmtId="0" fontId="5" fillId="34" borderId="23" xfId="0" applyFont="1" applyFill="1" applyBorder="1" applyAlignment="1" applyProtection="1">
      <alignment/>
      <protection hidden="1"/>
    </xf>
    <xf numFmtId="0" fontId="5" fillId="34" borderId="19" xfId="0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/>
      <protection hidden="1"/>
    </xf>
    <xf numFmtId="0" fontId="5" fillId="0" borderId="24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/>
      <protection hidden="1"/>
    </xf>
    <xf numFmtId="4" fontId="10" fillId="33" borderId="13" xfId="0" applyNumberFormat="1" applyFont="1" applyFill="1" applyBorder="1" applyAlignment="1" applyProtection="1">
      <alignment/>
      <protection hidden="1"/>
    </xf>
    <xf numFmtId="0" fontId="10" fillId="36" borderId="13" xfId="0" applyFont="1" applyFill="1" applyBorder="1" applyAlignment="1" applyProtection="1">
      <alignment/>
      <protection hidden="1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8" fillId="37" borderId="25" xfId="0" applyFont="1" applyFill="1" applyBorder="1" applyAlignment="1" applyProtection="1">
      <alignment horizontal="center"/>
      <protection hidden="1"/>
    </xf>
    <xf numFmtId="0" fontId="8" fillId="37" borderId="26" xfId="0" applyFont="1" applyFill="1" applyBorder="1" applyAlignment="1" applyProtection="1">
      <alignment horizontal="center"/>
      <protection hidden="1"/>
    </xf>
    <xf numFmtId="0" fontId="8" fillId="39" borderId="0" xfId="0" applyFont="1" applyFill="1" applyBorder="1" applyAlignment="1">
      <alignment horizontal="left" shrinkToFit="1"/>
    </xf>
    <xf numFmtId="0" fontId="8" fillId="37" borderId="20" xfId="0" applyFont="1" applyFill="1" applyBorder="1" applyAlignment="1">
      <alignment horizontal="left" wrapText="1"/>
    </xf>
    <xf numFmtId="0" fontId="8" fillId="37" borderId="10" xfId="0" applyFont="1" applyFill="1" applyBorder="1" applyAlignment="1">
      <alignment horizontal="left" wrapText="1"/>
    </xf>
    <xf numFmtId="0" fontId="8" fillId="37" borderId="18" xfId="0" applyFont="1" applyFill="1" applyBorder="1" applyAlignment="1" applyProtection="1">
      <alignment horizontal="center"/>
      <protection hidden="1"/>
    </xf>
    <xf numFmtId="0" fontId="8" fillId="37" borderId="19" xfId="0" applyFont="1" applyFill="1" applyBorder="1" applyAlignment="1" applyProtection="1">
      <alignment horizontal="center"/>
      <protection hidden="1"/>
    </xf>
    <xf numFmtId="0" fontId="8" fillId="37" borderId="14" xfId="0" applyFont="1" applyFill="1" applyBorder="1" applyAlignment="1" applyProtection="1">
      <alignment horizontal="center" shrinkToFit="1"/>
      <protection hidden="1"/>
    </xf>
    <xf numFmtId="0" fontId="8" fillId="37" borderId="27" xfId="0" applyFont="1" applyFill="1" applyBorder="1" applyAlignment="1" applyProtection="1">
      <alignment horizontal="center" shrinkToFit="1"/>
      <protection hidden="1"/>
    </xf>
    <xf numFmtId="0" fontId="8" fillId="37" borderId="28" xfId="0" applyFont="1" applyFill="1" applyBorder="1" applyAlignment="1" applyProtection="1">
      <alignment horizontal="center" shrinkToFi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shrinkToFit="1"/>
      <protection hidden="1"/>
    </xf>
    <xf numFmtId="0" fontId="8" fillId="40" borderId="30" xfId="0" applyFont="1" applyFill="1" applyBorder="1" applyAlignment="1" applyProtection="1">
      <alignment horizontal="left" wrapText="1"/>
      <protection hidden="1"/>
    </xf>
    <xf numFmtId="0" fontId="5" fillId="41" borderId="14" xfId="0" applyFont="1" applyFill="1" applyBorder="1" applyAlignment="1" applyProtection="1">
      <alignment shrinkToFit="1"/>
      <protection hidden="1"/>
    </xf>
    <xf numFmtId="0" fontId="0" fillId="0" borderId="28" xfId="0" applyBorder="1" applyAlignment="1" applyProtection="1">
      <alignment/>
      <protection hidden="1"/>
    </xf>
    <xf numFmtId="0" fontId="8" fillId="42" borderId="27" xfId="0" applyFont="1" applyFill="1" applyBorder="1" applyAlignment="1" applyProtection="1">
      <alignment shrinkToFit="1"/>
      <protection hidden="1"/>
    </xf>
    <xf numFmtId="0" fontId="0" fillId="0" borderId="27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" fontId="3" fillId="0" borderId="15" xfId="0" applyNumberFormat="1" applyFont="1" applyBorder="1" applyAlignment="1" applyProtection="1">
      <alignment horizontal="right" vertical="center" shrinkToFit="1"/>
      <protection hidden="1"/>
    </xf>
    <xf numFmtId="4" fontId="3" fillId="0" borderId="16" xfId="0" applyNumberFormat="1" applyFont="1" applyBorder="1" applyAlignment="1" applyProtection="1">
      <alignment horizontal="right" vertical="center" shrinkToFit="1"/>
      <protection hidden="1"/>
    </xf>
    <xf numFmtId="0" fontId="8" fillId="43" borderId="15" xfId="0" applyFont="1" applyFill="1" applyBorder="1" applyAlignment="1" applyProtection="1">
      <alignment horizontal="center" vertical="center" wrapText="1"/>
      <protection hidden="1"/>
    </xf>
    <xf numFmtId="0" fontId="8" fillId="43" borderId="16" xfId="0" applyFont="1" applyFill="1" applyBorder="1" applyAlignment="1" applyProtection="1">
      <alignment horizontal="center" vertical="center" wrapText="1"/>
      <protection hidden="1"/>
    </xf>
    <xf numFmtId="4" fontId="8" fillId="43" borderId="15" xfId="0" applyNumberFormat="1" applyFont="1" applyFill="1" applyBorder="1" applyAlignment="1" applyProtection="1">
      <alignment horizontal="center" vertical="center"/>
      <protection hidden="1"/>
    </xf>
    <xf numFmtId="4" fontId="8" fillId="43" borderId="16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8" fillId="37" borderId="17" xfId="0" applyFont="1" applyFill="1" applyBorder="1" applyAlignment="1" applyProtection="1">
      <alignment horizontal="center" wrapText="1"/>
      <protection hidden="1"/>
    </xf>
    <xf numFmtId="0" fontId="8" fillId="37" borderId="32" xfId="0" applyFont="1" applyFill="1" applyBorder="1" applyAlignment="1" applyProtection="1">
      <alignment horizontal="center" wrapText="1"/>
      <protection hidden="1"/>
    </xf>
    <xf numFmtId="0" fontId="8" fillId="44" borderId="14" xfId="0" applyFont="1" applyFill="1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/>
      <protection hidden="1"/>
    </xf>
    <xf numFmtId="4" fontId="8" fillId="37" borderId="17" xfId="0" applyNumberFormat="1" applyFont="1" applyFill="1" applyBorder="1" applyAlignment="1" applyProtection="1">
      <alignment horizontal="center" vertical="center"/>
      <protection hidden="1"/>
    </xf>
    <xf numFmtId="4" fontId="8" fillId="37" borderId="32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hidden="1"/>
    </xf>
    <xf numFmtId="0" fontId="15" fillId="0" borderId="16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30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25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26" xfId="0" applyFont="1" applyFill="1" applyBorder="1" applyAlignment="1" applyProtection="1">
      <alignment horizontal="center" vertical="center" wrapText="1" shrinkToFit="1"/>
      <protection hidden="1"/>
    </xf>
    <xf numFmtId="0" fontId="5" fillId="0" borderId="18" xfId="0" applyFont="1" applyFill="1" applyBorder="1" applyAlignment="1" applyProtection="1">
      <alignment horizontal="center" vertical="center" wrapText="1" shrinkToFit="1"/>
      <protection hidden="1"/>
    </xf>
    <xf numFmtId="0" fontId="5" fillId="0" borderId="31" xfId="0" applyFont="1" applyFill="1" applyBorder="1" applyAlignment="1" applyProtection="1">
      <alignment horizontal="center" vertical="center" wrapText="1" shrinkToFit="1"/>
      <protection hidden="1"/>
    </xf>
    <xf numFmtId="0" fontId="5" fillId="0" borderId="19" xfId="0" applyFont="1" applyFill="1" applyBorder="1" applyAlignment="1" applyProtection="1">
      <alignment horizontal="center" vertical="center" wrapText="1" shrinkToFit="1"/>
      <protection hidden="1"/>
    </xf>
    <xf numFmtId="0" fontId="8" fillId="45" borderId="33" xfId="0" applyFont="1" applyFill="1" applyBorder="1" applyAlignment="1" applyProtection="1">
      <alignment horizontal="center" wrapText="1"/>
      <protection hidden="1"/>
    </xf>
    <xf numFmtId="0" fontId="0" fillId="45" borderId="34" xfId="0" applyFill="1" applyBorder="1" applyAlignment="1" applyProtection="1">
      <alignment/>
      <protection hidden="1"/>
    </xf>
    <xf numFmtId="0" fontId="0" fillId="45" borderId="35" xfId="0" applyFill="1" applyBorder="1" applyAlignment="1" applyProtection="1">
      <alignment/>
      <protection hidden="1"/>
    </xf>
    <xf numFmtId="0" fontId="0" fillId="45" borderId="36" xfId="0" applyFill="1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8" fillId="44" borderId="14" xfId="0" applyFont="1" applyFill="1" applyBorder="1" applyAlignment="1" applyProtection="1">
      <alignment horizontal="center"/>
      <protection hidden="1"/>
    </xf>
    <xf numFmtId="0" fontId="8" fillId="44" borderId="13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8" fillId="44" borderId="13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8" fillId="44" borderId="14" xfId="0" applyFont="1" applyFill="1" applyBorder="1" applyAlignment="1" applyProtection="1">
      <alignment horizontal="center" wrapText="1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 shrinkToFit="1"/>
      <protection hidden="1"/>
    </xf>
    <xf numFmtId="0" fontId="3" fillId="0" borderId="28" xfId="0" applyFont="1" applyBorder="1" applyAlignment="1" applyProtection="1">
      <alignment horizontal="center" shrinkToFit="1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6"/>
          <c:w val="0.985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Φύλλο1!$B$9:$B$15</c:f>
              <c:strCache>
                <c:ptCount val="7"/>
                <c:pt idx="0">
                  <c:v>ΠΕΤΡΕΛΑΙΟ</c:v>
                </c:pt>
                <c:pt idx="1">
                  <c:v>ΑΝΤΛΙΑ ΘΕΡΜΟΤΗΤΑΣ ΧΑΜΗΛ. ΘΕΡΜ.</c:v>
                </c:pt>
                <c:pt idx="2">
                  <c:v>ΑΝΤΛΙΑ ΘΕΡΜΟΤHΤΑΣ ΥΨΗΛ. ΘΕΡΜ.</c:v>
                </c:pt>
                <c:pt idx="3">
                  <c:v>ΑΕΡΙΟ</c:v>
                </c:pt>
                <c:pt idx="4">
                  <c:v>ΞΥΛΟ</c:v>
                </c:pt>
                <c:pt idx="5">
                  <c:v>PELLET</c:v>
                </c:pt>
                <c:pt idx="6">
                  <c:v>ΩΜΙΚΕΣ ΗΛΕΚΤΡΙΚΕΣ ΑΝΤΙΣΤΑΣΕΙΣ</c:v>
                </c:pt>
              </c:strCache>
            </c:strRef>
          </c:cat>
          <c:val>
            <c:numRef>
              <c:f>Φύλλο1!$C$9:$C$15</c:f>
              <c:numCache>
                <c:ptCount val="7"/>
                <c:pt idx="0">
                  <c:v>2321.2800000000007</c:v>
                </c:pt>
                <c:pt idx="1">
                  <c:v>874.4792797440001</c:v>
                </c:pt>
                <c:pt idx="2">
                  <c:v>1421.0288295840003</c:v>
                </c:pt>
                <c:pt idx="3">
                  <c:v>1477.7379310344832</c:v>
                </c:pt>
                <c:pt idx="4">
                  <c:v>1264.8000000000002</c:v>
                </c:pt>
                <c:pt idx="5">
                  <c:v>1340.8096153846157</c:v>
                </c:pt>
                <c:pt idx="6">
                  <c:v>3103.7807960727278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350" b="0" i="0" u="none" baseline="0">
                <a:solidFill>
                  <a:srgbClr val="000000"/>
                </a:solidFill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676275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4352925" y="0"/>
        <a:ext cx="7534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2247900</xdr:colOff>
      <xdr:row>3</xdr:row>
      <xdr:rowOff>19050</xdr:rowOff>
    </xdr:to>
    <xdr:pic>
      <xdr:nvPicPr>
        <xdr:cNvPr id="2" name="Picture 6" descr="TSITSO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924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36</xdr:row>
      <xdr:rowOff>66675</xdr:rowOff>
    </xdr:from>
    <xdr:to>
      <xdr:col>1</xdr:col>
      <xdr:colOff>2476500</xdr:colOff>
      <xdr:row>39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019800"/>
          <a:ext cx="3048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 descr="TSITSO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8"/>
  <sheetViews>
    <sheetView tabSelected="1" zoomScalePageLayoutView="0" workbookViewId="0" topLeftCell="A16">
      <selection activeCell="C24" sqref="C24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3.75" customHeight="1"/>
    <row r="4" ht="3.75" customHeight="1" thickBot="1"/>
    <row r="5" spans="1:3" ht="16.5" thickBot="1">
      <c r="A5" s="93" t="s">
        <v>106</v>
      </c>
      <c r="B5" s="93"/>
      <c r="C5" s="61">
        <v>16</v>
      </c>
    </row>
    <row r="6" spans="1:3" ht="16.5" thickBot="1">
      <c r="A6" s="93" t="s">
        <v>107</v>
      </c>
      <c r="B6" s="93"/>
      <c r="C6" s="8">
        <v>21</v>
      </c>
    </row>
    <row r="7" spans="1:3" ht="15.75">
      <c r="A7" s="93" t="s">
        <v>100</v>
      </c>
      <c r="B7" s="93"/>
      <c r="C7" s="71">
        <f>'ΥΠΟΛΟΓΙΣΤΙΚΟ ΠΡΟΓΡΑΜΜΑ'!D6</f>
        <v>16.8</v>
      </c>
    </row>
    <row r="8" spans="1:3" ht="5.25" customHeight="1" thickBot="1">
      <c r="A8" s="72"/>
      <c r="B8" s="72"/>
      <c r="C8" s="73"/>
    </row>
    <row r="9" spans="1:3" ht="16.5" thickBot="1">
      <c r="A9" s="64" t="s">
        <v>114</v>
      </c>
      <c r="B9" s="4"/>
      <c r="C9" s="8">
        <v>1.3</v>
      </c>
    </row>
    <row r="10" spans="1:3" ht="16.5" thickBot="1">
      <c r="A10" s="85" t="s">
        <v>108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71</v>
      </c>
      <c r="B12" s="6"/>
      <c r="C12" s="8">
        <v>0.08</v>
      </c>
    </row>
    <row r="13" spans="1:3" ht="16.5" thickBot="1">
      <c r="A13" s="83" t="s">
        <v>101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4" t="s">
        <v>109</v>
      </c>
      <c r="B15" s="95"/>
      <c r="C15" s="8">
        <v>3.25</v>
      </c>
    </row>
    <row r="16" spans="1:3" ht="13.5" customHeight="1" thickBot="1">
      <c r="A16" s="91" t="s">
        <v>102</v>
      </c>
      <c r="B16" s="92"/>
      <c r="C16" s="86">
        <v>0.1529229</v>
      </c>
    </row>
    <row r="17" spans="1:3" ht="13.5" customHeight="1" thickBot="1">
      <c r="A17" s="91" t="s">
        <v>103</v>
      </c>
      <c r="B17" s="92"/>
      <c r="C17" s="86">
        <v>0.1780654</v>
      </c>
    </row>
    <row r="18" spans="1:3" ht="13.5" customHeight="1" thickBot="1">
      <c r="A18" s="91" t="s">
        <v>104</v>
      </c>
      <c r="B18" s="92"/>
      <c r="C18" s="86">
        <v>0.1814554</v>
      </c>
    </row>
    <row r="19" spans="1:3" ht="14.25" customHeight="1" thickBot="1">
      <c r="A19" s="96" t="s">
        <v>105</v>
      </c>
      <c r="B19" s="97"/>
      <c r="C19" s="86">
        <v>0.1928119</v>
      </c>
    </row>
    <row r="20" spans="1:3" ht="29.25" customHeight="1" thickBot="1">
      <c r="A20" s="106" t="s">
        <v>125</v>
      </c>
      <c r="B20" s="106"/>
      <c r="C20" s="90">
        <v>2</v>
      </c>
    </row>
    <row r="21" spans="1:3" ht="1.5" customHeight="1" thickBot="1">
      <c r="A21" s="78"/>
      <c r="B21" s="78"/>
      <c r="C21" s="68"/>
    </row>
    <row r="22" spans="1:15" ht="15.75" customHeight="1" thickBot="1">
      <c r="A22" s="65" t="s">
        <v>110</v>
      </c>
      <c r="B22" s="60"/>
      <c r="C22" s="8">
        <v>0.2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5.75" customHeight="1" thickBot="1">
      <c r="A23" s="62" t="s">
        <v>111</v>
      </c>
      <c r="B23" s="63"/>
      <c r="C23" s="61">
        <v>60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3.75" customHeight="1" thickBot="1">
      <c r="A24" s="69"/>
      <c r="B24" s="70"/>
      <c r="C24" s="67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79" t="s">
        <v>112</v>
      </c>
      <c r="B25" s="80"/>
      <c r="C25" s="61">
        <v>0.35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15.75" customHeight="1" thickBot="1">
      <c r="A26" s="81" t="s">
        <v>113</v>
      </c>
      <c r="B26" s="82"/>
      <c r="C26" s="61">
        <v>80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3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98" t="s">
        <v>3</v>
      </c>
      <c r="B28" s="99"/>
      <c r="C28" s="10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4.25" customHeight="1">
      <c r="A29" s="101" t="s">
        <v>20</v>
      </c>
      <c r="B29" s="23" t="s">
        <v>82</v>
      </c>
      <c r="C29" s="15">
        <v>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4.25" customHeight="1">
      <c r="A30" s="102"/>
      <c r="B30" s="23" t="s">
        <v>83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" customHeight="1">
      <c r="A31" s="102"/>
      <c r="B31" s="23" t="s">
        <v>81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3.5" customHeight="1">
      <c r="A32" s="102"/>
      <c r="B32" s="23" t="s">
        <v>84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2.75" customHeight="1">
      <c r="A33" s="102"/>
      <c r="B33" s="23" t="s">
        <v>85</v>
      </c>
      <c r="C33" s="15">
        <v>12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4.25" customHeight="1">
      <c r="A34" s="102"/>
      <c r="B34" s="23" t="s">
        <v>86</v>
      </c>
      <c r="C34" s="15">
        <v>4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4.25" customHeight="1">
      <c r="A35" s="103"/>
      <c r="B35" s="23" t="s">
        <v>87</v>
      </c>
      <c r="C35" s="15">
        <v>0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4.25" customHeight="1">
      <c r="A36" s="104" t="s">
        <v>88</v>
      </c>
      <c r="B36" s="105"/>
      <c r="C36" s="12">
        <f>(C29*31)+(C30*30)+(C31*31)+(C32*31)+(C33*28)+(C34*31)+(C35*30)</f>
        <v>1595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</sheetData>
  <sheetProtection password="EDA5" sheet="1" objects="1" scenarios="1" selectLockedCells="1"/>
  <mergeCells count="12">
    <mergeCell ref="A19:B19"/>
    <mergeCell ref="A28:C28"/>
    <mergeCell ref="A29:A35"/>
    <mergeCell ref="A36:B36"/>
    <mergeCell ref="A20:B20"/>
    <mergeCell ref="A16:B16"/>
    <mergeCell ref="A17:B17"/>
    <mergeCell ref="A18:B18"/>
    <mergeCell ref="A5:B5"/>
    <mergeCell ref="A6:B6"/>
    <mergeCell ref="A7:B7"/>
    <mergeCell ref="A15:B15"/>
  </mergeCells>
  <printOptions horizontalCentered="1" vertic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H4">
      <selection activeCell="L21" sqref="L21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3.75" customHeight="1">
      <c r="A2" s="166" t="s">
        <v>120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71" t="s">
        <v>12</v>
      </c>
      <c r="C4" s="172"/>
      <c r="D4" s="15">
        <f>ΔΙΑΓΡΑΜΜΑΤΑ!C5</f>
        <v>16</v>
      </c>
      <c r="E4" s="16"/>
      <c r="F4" s="14">
        <v>26</v>
      </c>
      <c r="G4" s="14"/>
      <c r="H4" s="17" t="s">
        <v>52</v>
      </c>
      <c r="I4" s="18">
        <f>D25+D26+D27+D28+D29+D30+D31</f>
        <v>15936.480000000001</v>
      </c>
    </row>
    <row r="5" spans="1:9" s="13" customFormat="1" ht="15" customHeight="1">
      <c r="A5" s="14">
        <v>2</v>
      </c>
      <c r="B5" s="171" t="s">
        <v>13</v>
      </c>
      <c r="C5" s="172"/>
      <c r="D5" s="15">
        <f>ΔΙΑΓΡΑΜΜΑΤΑ!C6</f>
        <v>21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71" t="s">
        <v>14</v>
      </c>
      <c r="C6" s="172"/>
      <c r="D6" s="12">
        <f>D4*(D5/20)</f>
        <v>16.8</v>
      </c>
      <c r="E6" s="16"/>
      <c r="F6" s="14">
        <v>27</v>
      </c>
      <c r="G6" s="21"/>
      <c r="H6" s="169" t="s">
        <v>9</v>
      </c>
      <c r="I6" s="170"/>
      <c r="K6" s="167" t="s">
        <v>119</v>
      </c>
      <c r="L6" s="168"/>
    </row>
    <row r="7" spans="1:12" s="13" customFormat="1" ht="15" customHeight="1">
      <c r="A7" s="14"/>
      <c r="B7" s="98" t="s">
        <v>1</v>
      </c>
      <c r="C7" s="99"/>
      <c r="D7" s="100"/>
      <c r="E7" s="16"/>
      <c r="F7" s="14">
        <v>28</v>
      </c>
      <c r="G7" s="141" t="s">
        <v>56</v>
      </c>
      <c r="H7" s="22" t="s">
        <v>95</v>
      </c>
      <c r="I7" s="15">
        <v>900</v>
      </c>
      <c r="K7" s="22" t="s">
        <v>117</v>
      </c>
      <c r="L7" s="87">
        <f>ΔΙΑΓΡΑΜΜΑΤΑ!C19</f>
        <v>0.1928119</v>
      </c>
    </row>
    <row r="8" spans="1:12" s="13" customFormat="1" ht="15" customHeight="1">
      <c r="A8" s="14">
        <v>4</v>
      </c>
      <c r="B8" s="160" t="s">
        <v>19</v>
      </c>
      <c r="C8" s="23" t="s">
        <v>22</v>
      </c>
      <c r="D8" s="15">
        <v>15.6</v>
      </c>
      <c r="E8" s="16"/>
      <c r="F8" s="14">
        <v>29</v>
      </c>
      <c r="G8" s="142"/>
      <c r="H8" s="22" t="s">
        <v>96</v>
      </c>
      <c r="I8" s="15">
        <f>ΔΙΑΓΡΑΜΜΑΤΑ!C9</f>
        <v>1.3</v>
      </c>
      <c r="K8" s="24" t="s">
        <v>121</v>
      </c>
      <c r="L8" s="88">
        <f>I4</f>
        <v>15936.480000000001</v>
      </c>
    </row>
    <row r="9" spans="1:12" s="13" customFormat="1" ht="15" customHeight="1">
      <c r="A9" s="14">
        <v>5</v>
      </c>
      <c r="B9" s="161"/>
      <c r="C9" s="23" t="s">
        <v>23</v>
      </c>
      <c r="D9" s="15">
        <v>12.1</v>
      </c>
      <c r="E9" s="16"/>
      <c r="F9" s="14">
        <v>30</v>
      </c>
      <c r="G9" s="142"/>
      <c r="H9" s="22" t="s">
        <v>97</v>
      </c>
      <c r="I9" s="15">
        <f>ΔΙΑΓΡΑΜΜΑΤΑ!C10</f>
        <v>85</v>
      </c>
      <c r="K9" s="26" t="s">
        <v>122</v>
      </c>
      <c r="L9" s="89">
        <f>L8*L7/0.99</f>
        <v>3103.7807960727278</v>
      </c>
    </row>
    <row r="10" spans="1:9" s="13" customFormat="1" ht="15" customHeight="1">
      <c r="A10" s="14">
        <v>6</v>
      </c>
      <c r="B10" s="161"/>
      <c r="C10" s="23" t="s">
        <v>24</v>
      </c>
      <c r="D10" s="15">
        <v>8.8</v>
      </c>
      <c r="E10" s="16"/>
      <c r="F10" s="14">
        <v>31</v>
      </c>
      <c r="G10" s="143"/>
      <c r="H10" s="22" t="s">
        <v>98</v>
      </c>
      <c r="I10" s="15">
        <v>42000</v>
      </c>
    </row>
    <row r="11" spans="1:12" s="13" customFormat="1" ht="15" customHeight="1">
      <c r="A11" s="14">
        <v>7</v>
      </c>
      <c r="B11" s="161"/>
      <c r="C11" s="23" t="s">
        <v>25</v>
      </c>
      <c r="D11" s="15">
        <v>7</v>
      </c>
      <c r="E11" s="16"/>
      <c r="F11" s="14">
        <v>32</v>
      </c>
      <c r="G11" s="14"/>
      <c r="H11" s="24" t="s">
        <v>44</v>
      </c>
      <c r="I11" s="25">
        <f>(I4*3600*100)/(I10*I9)</f>
        <v>1607.0400000000002</v>
      </c>
      <c r="K11" s="164" t="s">
        <v>115</v>
      </c>
      <c r="L11" s="164"/>
    </row>
    <row r="12" spans="1:12" s="13" customFormat="1" ht="15" customHeight="1">
      <c r="A12" s="14">
        <v>8</v>
      </c>
      <c r="B12" s="161"/>
      <c r="C12" s="23" t="s">
        <v>26</v>
      </c>
      <c r="D12" s="15">
        <v>7.2</v>
      </c>
      <c r="E12" s="16"/>
      <c r="F12" s="14">
        <v>33</v>
      </c>
      <c r="G12" s="14"/>
      <c r="H12" s="26" t="s">
        <v>45</v>
      </c>
      <c r="I12" s="27">
        <f>(I11*I8*1000)/I7</f>
        <v>2321.2800000000007</v>
      </c>
      <c r="K12" s="22" t="s">
        <v>73</v>
      </c>
      <c r="L12" s="15">
        <f>ΔΙΑΓΡΑΜΜΑΤΑ!C22</f>
        <v>0.2</v>
      </c>
    </row>
    <row r="13" spans="1:12" s="13" customFormat="1" ht="15" customHeight="1">
      <c r="A13" s="14">
        <v>9</v>
      </c>
      <c r="B13" s="161"/>
      <c r="C13" s="23" t="s">
        <v>27</v>
      </c>
      <c r="D13" s="15">
        <v>8.4</v>
      </c>
      <c r="E13" s="16"/>
      <c r="F13" s="19">
        <v>34</v>
      </c>
      <c r="G13" s="28"/>
      <c r="H13" s="109" t="s">
        <v>11</v>
      </c>
      <c r="I13" s="110"/>
      <c r="K13" s="22" t="s">
        <v>93</v>
      </c>
      <c r="L13" s="15">
        <f>ΔΙΑΓΡΑΜΜΑΤΑ!C23</f>
        <v>60</v>
      </c>
    </row>
    <row r="14" spans="1:14" s="13" customFormat="1" ht="15" customHeight="1">
      <c r="A14" s="14">
        <v>10</v>
      </c>
      <c r="B14" s="162"/>
      <c r="C14" s="23" t="s">
        <v>28</v>
      </c>
      <c r="D14" s="15">
        <v>11.5</v>
      </c>
      <c r="E14" s="16"/>
      <c r="F14" s="14">
        <v>35</v>
      </c>
      <c r="G14" s="14" t="s">
        <v>56</v>
      </c>
      <c r="H14" s="22" t="s">
        <v>99</v>
      </c>
      <c r="I14" s="15">
        <f>ΔΙΑΓΡΑΜΜΑΤΑ!C15</f>
        <v>3.25</v>
      </c>
      <c r="K14" s="22" t="s">
        <v>94</v>
      </c>
      <c r="L14" s="15">
        <v>15120</v>
      </c>
      <c r="N14" s="13" t="s">
        <v>72</v>
      </c>
    </row>
    <row r="15" spans="1:12" s="13" customFormat="1" ht="15" customHeight="1">
      <c r="A15" s="14"/>
      <c r="B15" s="98" t="s">
        <v>3</v>
      </c>
      <c r="C15" s="99"/>
      <c r="D15" s="100"/>
      <c r="E15" s="16"/>
      <c r="F15" s="14">
        <v>36</v>
      </c>
      <c r="G15" s="29"/>
      <c r="H15" s="111" t="s">
        <v>15</v>
      </c>
      <c r="I15" s="113">
        <f>I4/I14</f>
        <v>4903.532307692308</v>
      </c>
      <c r="K15" s="24" t="s">
        <v>74</v>
      </c>
      <c r="L15" s="25">
        <f>(I4*3600*100)/(L14*L13)</f>
        <v>6324.000000000001</v>
      </c>
    </row>
    <row r="16" spans="1:12" s="13" customFormat="1" ht="15" customHeight="1">
      <c r="A16" s="14">
        <v>11</v>
      </c>
      <c r="B16" s="160" t="s">
        <v>20</v>
      </c>
      <c r="C16" s="23" t="s">
        <v>37</v>
      </c>
      <c r="D16" s="15">
        <f>ΔΙΑΓΡΑΜΜΑΤΑ!C29</f>
        <v>1</v>
      </c>
      <c r="E16" s="16"/>
      <c r="F16" s="14"/>
      <c r="G16" s="30"/>
      <c r="H16" s="112"/>
      <c r="I16" s="114"/>
      <c r="K16" s="26" t="s">
        <v>77</v>
      </c>
      <c r="L16" s="27">
        <f>(L15*L12)</f>
        <v>1264.8000000000002</v>
      </c>
    </row>
    <row r="17" spans="1:9" s="13" customFormat="1" ht="15" customHeight="1">
      <c r="A17" s="14">
        <v>12</v>
      </c>
      <c r="B17" s="161"/>
      <c r="C17" s="23" t="s">
        <v>39</v>
      </c>
      <c r="D17" s="15">
        <f>ΔΙΑΓΡΑΜΜΑΤΑ!C30</f>
        <v>12</v>
      </c>
      <c r="E17" s="16"/>
      <c r="F17" s="14">
        <v>37</v>
      </c>
      <c r="G17" s="21"/>
      <c r="H17" s="163" t="s">
        <v>53</v>
      </c>
      <c r="I17" s="135"/>
    </row>
    <row r="18" spans="1:12" s="13" customFormat="1" ht="15" customHeight="1">
      <c r="A18" s="14">
        <v>13</v>
      </c>
      <c r="B18" s="161"/>
      <c r="C18" s="23" t="s">
        <v>38</v>
      </c>
      <c r="D18" s="15">
        <f>ΔΙΑΓΡΑΜΜΑΤΑ!C31</f>
        <v>12</v>
      </c>
      <c r="E18" s="16"/>
      <c r="F18" s="14">
        <v>38</v>
      </c>
      <c r="G18" s="21"/>
      <c r="H18" s="107" t="s">
        <v>4</v>
      </c>
      <c r="I18" s="108"/>
      <c r="K18" s="164" t="s">
        <v>116</v>
      </c>
      <c r="L18" s="164"/>
    </row>
    <row r="19" spans="1:12" s="13" customFormat="1" ht="15" customHeight="1">
      <c r="A19" s="14">
        <v>14</v>
      </c>
      <c r="B19" s="161"/>
      <c r="C19" s="23" t="s">
        <v>40</v>
      </c>
      <c r="D19" s="15">
        <f>ΔΙΑΓΡΑΜΜΑΤΑ!C32</f>
        <v>12</v>
      </c>
      <c r="E19" s="16"/>
      <c r="F19" s="14">
        <v>39</v>
      </c>
      <c r="G19" s="141" t="s">
        <v>56</v>
      </c>
      <c r="H19" s="22" t="s">
        <v>58</v>
      </c>
      <c r="I19" s="15">
        <v>0.24</v>
      </c>
      <c r="K19" s="22" t="s">
        <v>92</v>
      </c>
      <c r="L19" s="15">
        <f>ΔΙΑΓΡΑΜΜΑΤΑ!C25</f>
        <v>0.35</v>
      </c>
    </row>
    <row r="20" spans="1:12" s="13" customFormat="1" ht="15" customHeight="1">
      <c r="A20" s="14">
        <v>15</v>
      </c>
      <c r="B20" s="161"/>
      <c r="C20" s="23" t="s">
        <v>41</v>
      </c>
      <c r="D20" s="15">
        <f>ΔΙΑΓΡΑΜΜΑΤΑ!C33</f>
        <v>12</v>
      </c>
      <c r="E20" s="16"/>
      <c r="F20" s="14">
        <v>40</v>
      </c>
      <c r="G20" s="142"/>
      <c r="H20" s="22" t="s">
        <v>59</v>
      </c>
      <c r="I20" s="15">
        <v>0.24</v>
      </c>
      <c r="K20" s="22" t="s">
        <v>90</v>
      </c>
      <c r="L20" s="15">
        <f>ΔΙΑΓΡΑΜΜΑΤΑ!C26</f>
        <v>80</v>
      </c>
    </row>
    <row r="21" spans="1:12" s="13" customFormat="1" ht="15" customHeight="1">
      <c r="A21" s="14">
        <v>16</v>
      </c>
      <c r="B21" s="161"/>
      <c r="C21" s="23" t="s">
        <v>42</v>
      </c>
      <c r="D21" s="15">
        <f>ΔΙΑΓΡΑΜΜΑΤΑ!C34</f>
        <v>4</v>
      </c>
      <c r="E21" s="16"/>
      <c r="F21" s="14">
        <v>41</v>
      </c>
      <c r="G21" s="142"/>
      <c r="H21" s="22" t="s">
        <v>60</v>
      </c>
      <c r="I21" s="15">
        <v>0.12</v>
      </c>
      <c r="K21" s="22" t="s">
        <v>91</v>
      </c>
      <c r="L21" s="15">
        <v>18720</v>
      </c>
    </row>
    <row r="22" spans="1:12" s="13" customFormat="1" ht="15" customHeight="1">
      <c r="A22" s="14">
        <v>17</v>
      </c>
      <c r="B22" s="162"/>
      <c r="C22" s="23" t="s">
        <v>43</v>
      </c>
      <c r="D22" s="15">
        <f>ΔΙΑΓΡΑΜΜΑΤΑ!C35</f>
        <v>0</v>
      </c>
      <c r="E22" s="16"/>
      <c r="F22" s="14">
        <v>42</v>
      </c>
      <c r="G22" s="143"/>
      <c r="H22" s="22" t="s">
        <v>61</v>
      </c>
      <c r="I22" s="31">
        <v>0.4</v>
      </c>
      <c r="K22" s="24" t="s">
        <v>75</v>
      </c>
      <c r="L22" s="25">
        <f>(L8*3600*100)/(L21*L20)</f>
        <v>3830.884615384616</v>
      </c>
    </row>
    <row r="23" spans="1:12" s="13" customFormat="1" ht="15" customHeight="1">
      <c r="A23" s="14">
        <v>18</v>
      </c>
      <c r="B23" s="104" t="s">
        <v>29</v>
      </c>
      <c r="C23" s="105"/>
      <c r="D23" s="12">
        <f>(D16*31)+(D17*30)+(D18*31)+(D19*31)+(D20*28)+(D21*31)+(D22*30)</f>
        <v>1595</v>
      </c>
      <c r="E23" s="16"/>
      <c r="F23" s="14"/>
      <c r="G23" s="14"/>
      <c r="H23" s="22"/>
      <c r="I23" s="15"/>
      <c r="K23" s="26" t="s">
        <v>76</v>
      </c>
      <c r="L23" s="27">
        <f>(L22*L19)</f>
        <v>1340.8096153846157</v>
      </c>
    </row>
    <row r="24" spans="1:12" s="13" customFormat="1" ht="15" customHeight="1">
      <c r="A24" s="14"/>
      <c r="B24" s="98" t="s">
        <v>2</v>
      </c>
      <c r="C24" s="99"/>
      <c r="D24" s="100"/>
      <c r="E24" s="16"/>
      <c r="F24" s="14">
        <v>43</v>
      </c>
      <c r="G24" s="141" t="s">
        <v>56</v>
      </c>
      <c r="H24" s="22" t="s">
        <v>62</v>
      </c>
      <c r="I24" s="15">
        <f>ΔΙΑΓΡΑΜΜΑΤΑ!C16</f>
        <v>0.1529229</v>
      </c>
      <c r="K24" s="109" t="s">
        <v>124</v>
      </c>
      <c r="L24" s="110"/>
    </row>
    <row r="25" spans="1:12" s="13" customFormat="1" ht="15" customHeight="1">
      <c r="A25" s="14">
        <v>19</v>
      </c>
      <c r="B25" s="160" t="s">
        <v>21</v>
      </c>
      <c r="C25" s="23" t="s">
        <v>30</v>
      </c>
      <c r="D25" s="32">
        <f>$D$6*(($D$5-$D8)/$D$5)*$D16*31</f>
        <v>133.92000000000002</v>
      </c>
      <c r="E25" s="33"/>
      <c r="F25" s="14">
        <v>44</v>
      </c>
      <c r="G25" s="142"/>
      <c r="H25" s="22" t="s">
        <v>63</v>
      </c>
      <c r="I25" s="15">
        <f>ΔΙΑΓΡΑΜΜΑΤΑ!C17</f>
        <v>0.1780654</v>
      </c>
      <c r="J25" s="34"/>
      <c r="K25" s="22" t="s">
        <v>99</v>
      </c>
      <c r="L25" s="15">
        <f>ΔΙΑΓΡΑΜΜΑΤΑ!C20</f>
        <v>2</v>
      </c>
    </row>
    <row r="26" spans="1:12" s="13" customFormat="1" ht="15" customHeight="1">
      <c r="A26" s="14">
        <v>20</v>
      </c>
      <c r="B26" s="161"/>
      <c r="C26" s="23" t="s">
        <v>31</v>
      </c>
      <c r="D26" s="32">
        <f aca="true" t="shared" si="0" ref="D26:D31">$D$6*(($D$5-$D9)/$D$5)*$D17*31</f>
        <v>2648.64</v>
      </c>
      <c r="E26" s="16"/>
      <c r="F26" s="14">
        <v>45</v>
      </c>
      <c r="G26" s="142"/>
      <c r="H26" s="22" t="s">
        <v>64</v>
      </c>
      <c r="I26" s="15">
        <f>ΔΙΑΓΡΑΜΜΑΤΑ!C18</f>
        <v>0.1814554</v>
      </c>
      <c r="K26" s="111" t="s">
        <v>15</v>
      </c>
      <c r="L26" s="113">
        <f>I4/L25</f>
        <v>7968.240000000001</v>
      </c>
    </row>
    <row r="27" spans="1:12" s="13" customFormat="1" ht="15" customHeight="1">
      <c r="A27" s="14">
        <v>21</v>
      </c>
      <c r="B27" s="161"/>
      <c r="C27" s="23" t="s">
        <v>32</v>
      </c>
      <c r="D27" s="32">
        <f t="shared" si="0"/>
        <v>3630.7200000000003</v>
      </c>
      <c r="E27" s="16"/>
      <c r="F27" s="14">
        <v>46</v>
      </c>
      <c r="G27" s="143"/>
      <c r="H27" s="22" t="s">
        <v>65</v>
      </c>
      <c r="I27" s="15">
        <f>ΔΙΑΓΡΑΜΜΑΤΑ!C19</f>
        <v>0.1928119</v>
      </c>
      <c r="K27" s="112"/>
      <c r="L27" s="114"/>
    </row>
    <row r="28" spans="1:12" s="13" customFormat="1" ht="15" customHeight="1">
      <c r="A28" s="14">
        <v>22</v>
      </c>
      <c r="B28" s="161"/>
      <c r="C28" s="23" t="s">
        <v>33</v>
      </c>
      <c r="D28" s="32">
        <f t="shared" si="0"/>
        <v>4166.4</v>
      </c>
      <c r="E28" s="16"/>
      <c r="F28" s="14"/>
      <c r="G28" s="14"/>
      <c r="H28" s="22"/>
      <c r="I28" s="12"/>
      <c r="K28" s="107" t="s">
        <v>4</v>
      </c>
      <c r="L28" s="108"/>
    </row>
    <row r="29" spans="1:12" s="13" customFormat="1" ht="15" customHeight="1">
      <c r="A29" s="14">
        <v>23</v>
      </c>
      <c r="B29" s="161"/>
      <c r="C29" s="23" t="s">
        <v>34</v>
      </c>
      <c r="D29" s="32">
        <f t="shared" si="0"/>
        <v>4106.880000000001</v>
      </c>
      <c r="E29" s="16"/>
      <c r="F29" s="14">
        <v>47</v>
      </c>
      <c r="G29" s="138" t="s">
        <v>57</v>
      </c>
      <c r="H29" s="22" t="s">
        <v>66</v>
      </c>
      <c r="I29" s="35">
        <f>$I19*$I24*$I$15</f>
        <v>179.96697137664</v>
      </c>
      <c r="K29" s="22" t="s">
        <v>58</v>
      </c>
      <c r="L29" s="15">
        <v>0.24</v>
      </c>
    </row>
    <row r="30" spans="1:12" s="13" customFormat="1" ht="15" customHeight="1">
      <c r="A30" s="14">
        <v>24</v>
      </c>
      <c r="B30" s="161"/>
      <c r="C30" s="23" t="s">
        <v>35</v>
      </c>
      <c r="D30" s="32">
        <f t="shared" si="0"/>
        <v>1249.92</v>
      </c>
      <c r="E30" s="16"/>
      <c r="F30" s="14">
        <v>48</v>
      </c>
      <c r="G30" s="139"/>
      <c r="H30" s="22" t="s">
        <v>67</v>
      </c>
      <c r="I30" s="35">
        <f>$I20*$I25*$I$15</f>
        <v>209.55586602771695</v>
      </c>
      <c r="K30" s="22" t="s">
        <v>59</v>
      </c>
      <c r="L30" s="15">
        <v>0.24</v>
      </c>
    </row>
    <row r="31" spans="1:12" s="13" customFormat="1" ht="15" customHeight="1">
      <c r="A31" s="14">
        <v>25</v>
      </c>
      <c r="B31" s="162"/>
      <c r="C31" s="23" t="s">
        <v>36</v>
      </c>
      <c r="D31" s="32">
        <f t="shared" si="0"/>
        <v>0</v>
      </c>
      <c r="E31" s="16"/>
      <c r="F31" s="14">
        <v>49</v>
      </c>
      <c r="G31" s="139"/>
      <c r="H31" s="22" t="s">
        <v>68</v>
      </c>
      <c r="I31" s="35">
        <f>$I21*$I26*$I$15</f>
        <v>106.77268995662769</v>
      </c>
      <c r="K31" s="22" t="s">
        <v>60</v>
      </c>
      <c r="L31" s="15">
        <v>0.12</v>
      </c>
    </row>
    <row r="32" spans="1:12" s="13" customFormat="1" ht="15" customHeight="1">
      <c r="A32" s="19"/>
      <c r="B32" s="36"/>
      <c r="C32" s="20"/>
      <c r="D32" s="20"/>
      <c r="E32" s="16"/>
      <c r="F32" s="14">
        <v>50</v>
      </c>
      <c r="G32" s="140"/>
      <c r="H32" s="22" t="s">
        <v>69</v>
      </c>
      <c r="I32" s="35">
        <f>$I22*$I27*$I$15</f>
        <v>378.1837523830155</v>
      </c>
      <c r="K32" s="22" t="s">
        <v>61</v>
      </c>
      <c r="L32" s="31">
        <v>0.4</v>
      </c>
    </row>
    <row r="33" spans="1:12" s="13" customFormat="1" ht="15" customHeight="1" thickBot="1">
      <c r="A33" s="131" t="s">
        <v>5</v>
      </c>
      <c r="B33" s="131"/>
      <c r="C33" s="131"/>
      <c r="D33" s="131"/>
      <c r="E33" s="16"/>
      <c r="F33" s="14"/>
      <c r="G33" s="14"/>
      <c r="H33" s="12"/>
      <c r="I33" s="35"/>
      <c r="K33" s="22"/>
      <c r="L33" s="15"/>
    </row>
    <row r="34" spans="1:12" s="13" customFormat="1" ht="15" customHeight="1">
      <c r="A34" s="125" t="s">
        <v>6</v>
      </c>
      <c r="B34" s="126"/>
      <c r="C34" s="126"/>
      <c r="D34" s="127"/>
      <c r="E34" s="16"/>
      <c r="F34" s="14">
        <v>51</v>
      </c>
      <c r="G34" s="14"/>
      <c r="H34" s="26" t="s">
        <v>50</v>
      </c>
      <c r="I34" s="37">
        <f>I29+I30+I31+I32</f>
        <v>874.4792797440001</v>
      </c>
      <c r="K34" s="22" t="s">
        <v>62</v>
      </c>
      <c r="L34" s="15">
        <f>I24</f>
        <v>0.1529229</v>
      </c>
    </row>
    <row r="35" spans="1:12" s="13" customFormat="1" ht="15" customHeight="1">
      <c r="A35" s="144"/>
      <c r="B35" s="145"/>
      <c r="C35" s="145"/>
      <c r="D35" s="146"/>
      <c r="E35" s="16"/>
      <c r="F35" s="14">
        <v>52</v>
      </c>
      <c r="G35" s="38"/>
      <c r="H35" s="132" t="s">
        <v>51</v>
      </c>
      <c r="I35" s="136">
        <f>I12-I34</f>
        <v>1446.8007202560007</v>
      </c>
      <c r="K35" s="22" t="s">
        <v>63</v>
      </c>
      <c r="L35" s="15">
        <f>I25</f>
        <v>0.1780654</v>
      </c>
    </row>
    <row r="36" spans="1:12" s="13" customFormat="1" ht="15" customHeight="1" thickBot="1">
      <c r="A36" s="128"/>
      <c r="B36" s="129"/>
      <c r="C36" s="129"/>
      <c r="D36" s="130"/>
      <c r="E36" s="39"/>
      <c r="F36" s="19"/>
      <c r="G36" s="19"/>
      <c r="H36" s="133"/>
      <c r="I36" s="137"/>
      <c r="K36" s="22" t="s">
        <v>64</v>
      </c>
      <c r="L36" s="15">
        <f>I26</f>
        <v>0.1814554</v>
      </c>
    </row>
    <row r="37" spans="1:12" s="13" customFormat="1" ht="15" customHeight="1">
      <c r="A37" s="147" t="s">
        <v>123</v>
      </c>
      <c r="B37" s="148"/>
      <c r="C37" s="148"/>
      <c r="D37" s="149"/>
      <c r="E37" s="39"/>
      <c r="F37" s="14">
        <v>53</v>
      </c>
      <c r="G37" s="21"/>
      <c r="H37" s="134" t="s">
        <v>8</v>
      </c>
      <c r="I37" s="135"/>
      <c r="K37" s="22" t="s">
        <v>65</v>
      </c>
      <c r="L37" s="15">
        <f>I27</f>
        <v>0.1928119</v>
      </c>
    </row>
    <row r="38" spans="1:12" s="13" customFormat="1" ht="15" customHeight="1">
      <c r="A38" s="150"/>
      <c r="B38" s="151"/>
      <c r="C38" s="151"/>
      <c r="D38" s="152"/>
      <c r="E38" s="39"/>
      <c r="F38" s="14">
        <v>54</v>
      </c>
      <c r="G38" s="138" t="s">
        <v>56</v>
      </c>
      <c r="H38" s="22" t="s">
        <v>70</v>
      </c>
      <c r="I38" s="15">
        <f>ΔΙΑΓΡΑΜΜΑΤΑ!C12</f>
        <v>0.08</v>
      </c>
      <c r="K38" s="22"/>
      <c r="L38" s="12"/>
    </row>
    <row r="39" spans="1:12" s="13" customFormat="1" ht="15" customHeight="1" thickBot="1">
      <c r="A39" s="153"/>
      <c r="B39" s="154"/>
      <c r="C39" s="154"/>
      <c r="D39" s="155"/>
      <c r="E39" s="39"/>
      <c r="F39" s="14">
        <v>55</v>
      </c>
      <c r="G39" s="139"/>
      <c r="H39" s="22" t="s">
        <v>89</v>
      </c>
      <c r="I39" s="15">
        <f>ΔΙΑΓΡΑΜΜΑΤΑ!C13</f>
        <v>85</v>
      </c>
      <c r="K39" s="22" t="s">
        <v>66</v>
      </c>
      <c r="L39" s="35">
        <f>L34*L29*L26</f>
        <v>292.44632848704003</v>
      </c>
    </row>
    <row r="40" spans="1:12" s="13" customFormat="1" ht="15" customHeight="1">
      <c r="A40" s="119" t="s">
        <v>7</v>
      </c>
      <c r="B40" s="120"/>
      <c r="C40" s="120"/>
      <c r="D40" s="121"/>
      <c r="E40" s="39"/>
      <c r="F40" s="14">
        <v>56</v>
      </c>
      <c r="G40" s="140"/>
      <c r="H40" s="22" t="s">
        <v>80</v>
      </c>
      <c r="I40" s="15">
        <v>42000</v>
      </c>
      <c r="K40" s="22" t="s">
        <v>67</v>
      </c>
      <c r="L40" s="35">
        <f>L35*L30*L26</f>
        <v>340.52828229504007</v>
      </c>
    </row>
    <row r="41" spans="1:12" s="13" customFormat="1" ht="15" customHeight="1" thickBot="1">
      <c r="A41" s="122"/>
      <c r="B41" s="123"/>
      <c r="C41" s="123"/>
      <c r="D41" s="124"/>
      <c r="E41" s="39"/>
      <c r="F41" s="14">
        <v>57</v>
      </c>
      <c r="G41" s="14"/>
      <c r="H41" s="24" t="s">
        <v>47</v>
      </c>
      <c r="I41" s="25">
        <f>(I4*3600*100)/(I40*I39)</f>
        <v>1607.0400000000002</v>
      </c>
      <c r="K41" s="22" t="s">
        <v>68</v>
      </c>
      <c r="L41" s="35">
        <f>L36*L31*L26</f>
        <v>173.50562117952</v>
      </c>
    </row>
    <row r="42" spans="1:12" s="13" customFormat="1" ht="15" customHeight="1">
      <c r="A42" s="125" t="s">
        <v>118</v>
      </c>
      <c r="B42" s="126"/>
      <c r="C42" s="126"/>
      <c r="D42" s="127"/>
      <c r="E42" s="39"/>
      <c r="F42" s="14">
        <v>58</v>
      </c>
      <c r="G42" s="14"/>
      <c r="H42" s="26" t="s">
        <v>48</v>
      </c>
      <c r="I42" s="27">
        <f>I41*I38/0.087</f>
        <v>1477.7379310344832</v>
      </c>
      <c r="K42" s="22" t="s">
        <v>69</v>
      </c>
      <c r="L42" s="35">
        <f>L37*L32*L26</f>
        <v>614.5485976224002</v>
      </c>
    </row>
    <row r="43" spans="1:12" s="13" customFormat="1" ht="15" customHeight="1" thickBot="1">
      <c r="A43" s="128"/>
      <c r="B43" s="129"/>
      <c r="C43" s="129"/>
      <c r="D43" s="130"/>
      <c r="E43" s="39"/>
      <c r="F43" s="14">
        <v>59</v>
      </c>
      <c r="G43" s="14"/>
      <c r="H43" s="40" t="s">
        <v>46</v>
      </c>
      <c r="I43" s="41">
        <f>I42-I34</f>
        <v>603.258651290483</v>
      </c>
      <c r="K43" s="12"/>
      <c r="L43" s="35"/>
    </row>
    <row r="44" spans="1:12" s="13" customFormat="1" ht="15" customHeight="1">
      <c r="A44" s="42"/>
      <c r="B44" s="43"/>
      <c r="E44" s="39"/>
      <c r="F44" s="44"/>
      <c r="G44" s="44"/>
      <c r="H44" s="45"/>
      <c r="I44" s="46"/>
      <c r="K44" s="26" t="s">
        <v>50</v>
      </c>
      <c r="L44" s="37">
        <f>L39+L40+L41+L42</f>
        <v>1421.0288295840003</v>
      </c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843.5420689655175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56" t="s">
        <v>10</v>
      </c>
      <c r="I47" s="157"/>
    </row>
    <row r="48" spans="1:9" s="13" customFormat="1" ht="15" customHeight="1">
      <c r="A48" s="42"/>
      <c r="B48" s="43"/>
      <c r="E48" s="48"/>
      <c r="F48" s="42"/>
      <c r="G48" s="42"/>
      <c r="H48" s="158"/>
      <c r="I48" s="159"/>
    </row>
    <row r="49" spans="1:9" s="13" customFormat="1" ht="15" customHeight="1">
      <c r="A49" s="42"/>
      <c r="B49" s="43"/>
      <c r="E49" s="48"/>
      <c r="F49" s="42"/>
      <c r="G49" s="42"/>
      <c r="H49" s="115" t="s">
        <v>16</v>
      </c>
      <c r="I49" s="117">
        <f>I12-I34</f>
        <v>1446.8007202560007</v>
      </c>
    </row>
    <row r="50" spans="1:9" s="13" customFormat="1" ht="15" customHeight="1">
      <c r="A50" s="42"/>
      <c r="B50" s="43"/>
      <c r="E50" s="48"/>
      <c r="F50" s="42"/>
      <c r="G50" s="42"/>
      <c r="H50" s="116"/>
      <c r="I50" s="118"/>
    </row>
    <row r="51" spans="1:9" s="13" customFormat="1" ht="15" customHeight="1">
      <c r="A51" s="42"/>
      <c r="B51" s="43"/>
      <c r="E51" s="48"/>
      <c r="F51" s="42"/>
      <c r="G51" s="42"/>
      <c r="H51" s="115" t="s">
        <v>17</v>
      </c>
      <c r="I51" s="117">
        <f>I42-I34</f>
        <v>603.258651290483</v>
      </c>
    </row>
    <row r="52" spans="1:9" s="13" customFormat="1" ht="15" customHeight="1">
      <c r="A52" s="42"/>
      <c r="B52" s="43"/>
      <c r="E52" s="48"/>
      <c r="F52" s="42"/>
      <c r="G52" s="42"/>
      <c r="H52" s="116"/>
      <c r="I52" s="118"/>
    </row>
    <row r="53" spans="1:9" s="13" customFormat="1" ht="15" customHeight="1">
      <c r="A53" s="42"/>
      <c r="B53" s="43"/>
      <c r="E53" s="48"/>
      <c r="F53" s="42"/>
      <c r="G53" s="42"/>
      <c r="H53" s="115" t="s">
        <v>18</v>
      </c>
      <c r="I53" s="117">
        <f>I12-I42</f>
        <v>843.5420689655175</v>
      </c>
    </row>
    <row r="54" spans="1:9" s="54" customFormat="1" ht="15" customHeight="1">
      <c r="A54" s="52"/>
      <c r="B54" s="53"/>
      <c r="F54" s="52"/>
      <c r="G54" s="52"/>
      <c r="H54" s="116"/>
      <c r="I54" s="11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password="EDA5" sheet="1" objects="1" scenarios="1" selectLockedCells="1" selectUnlockedCells="1"/>
  <mergeCells count="45">
    <mergeCell ref="B4:C4"/>
    <mergeCell ref="B5:C5"/>
    <mergeCell ref="B6:C6"/>
    <mergeCell ref="I15:I16"/>
    <mergeCell ref="H13:I13"/>
    <mergeCell ref="H17:I17"/>
    <mergeCell ref="K11:L11"/>
    <mergeCell ref="C1:L1"/>
    <mergeCell ref="K18:L18"/>
    <mergeCell ref="A2:L2"/>
    <mergeCell ref="K6:L6"/>
    <mergeCell ref="G7:G10"/>
    <mergeCell ref="H6:I6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33:D33"/>
    <mergeCell ref="H15:H16"/>
    <mergeCell ref="H35:H36"/>
    <mergeCell ref="H37:I37"/>
    <mergeCell ref="I35:I36"/>
    <mergeCell ref="G38:G40"/>
    <mergeCell ref="G29:G32"/>
    <mergeCell ref="G19:G22"/>
    <mergeCell ref="G24:G27"/>
    <mergeCell ref="H18:I18"/>
    <mergeCell ref="H53:H54"/>
    <mergeCell ref="I49:I50"/>
    <mergeCell ref="I51:I52"/>
    <mergeCell ref="I53:I54"/>
    <mergeCell ref="A40:D41"/>
    <mergeCell ref="A42:D43"/>
    <mergeCell ref="K28:L28"/>
    <mergeCell ref="K24:L24"/>
    <mergeCell ref="K26:K27"/>
    <mergeCell ref="L26:L27"/>
    <mergeCell ref="H49:H50"/>
    <mergeCell ref="H51:H52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5"/>
  <sheetViews>
    <sheetView zoomScalePageLayoutView="0" workbookViewId="0" topLeftCell="A4">
      <selection activeCell="B19" sqref="B19"/>
    </sheetView>
  </sheetViews>
  <sheetFormatPr defaultColWidth="9.00390625" defaultRowHeight="12.75"/>
  <cols>
    <col min="2" max="2" width="26.125" style="0" customWidth="1"/>
  </cols>
  <sheetData>
    <row r="9" spans="2:3" s="56" customFormat="1" ht="12.75">
      <c r="B9" s="56" t="s">
        <v>54</v>
      </c>
      <c r="C9" s="57">
        <f>'ΥΠΟΛΟΓΙΣΤΙΚΟ ΠΡΟΓΡΑΜΜΑ'!I12</f>
        <v>2321.2800000000007</v>
      </c>
    </row>
    <row r="10" spans="2:3" s="56" customFormat="1" ht="12.75">
      <c r="B10" s="56" t="s">
        <v>126</v>
      </c>
      <c r="C10" s="57">
        <f>'ΥΠΟΛΟΓΙΣΤΙΚΟ ΠΡΟΓΡΑΜΜΑ'!I34</f>
        <v>874.4792797440001</v>
      </c>
    </row>
    <row r="11" spans="2:3" s="56" customFormat="1" ht="12.75">
      <c r="B11" s="56" t="s">
        <v>127</v>
      </c>
      <c r="C11" s="57">
        <f>'ΥΠΟΛΟΓΙΣΤΙΚΟ ΠΡΟΓΡΑΜΜΑ'!L44</f>
        <v>1421.0288295840003</v>
      </c>
    </row>
    <row r="12" spans="2:3" s="56" customFormat="1" ht="12.75">
      <c r="B12" s="56" t="s">
        <v>55</v>
      </c>
      <c r="C12" s="58">
        <f>'ΥΠΟΛΟΓΙΣΤΙΚΟ ΠΡΟΓΡΑΜΜΑ'!I42</f>
        <v>1477.7379310344832</v>
      </c>
    </row>
    <row r="13" spans="2:3" s="56" customFormat="1" ht="12.75">
      <c r="B13" s="56" t="s">
        <v>78</v>
      </c>
      <c r="C13" s="58">
        <f>'ΥΠΟΛΟΓΙΣΤΙΚΟ ΠΡΟΓΡΑΜΜΑ'!L16</f>
        <v>1264.8000000000002</v>
      </c>
    </row>
    <row r="14" spans="2:3" s="56" customFormat="1" ht="12.75">
      <c r="B14" s="56" t="s">
        <v>79</v>
      </c>
      <c r="C14" s="58">
        <f>'ΥΠΟΛΟΓΙΣΤΙΚΟ ΠΡΟΓΡΑΜΜΑ'!L23</f>
        <v>1340.8096153846157</v>
      </c>
    </row>
    <row r="15" spans="2:3" ht="12.75">
      <c r="B15" s="56" t="s">
        <v>128</v>
      </c>
      <c r="C15" s="58">
        <f>'ΥΠΟΛΟΓΙΣΤΙΚΟ ΠΡΟΓΡΑΜΜΑ'!L9</f>
        <v>3103.7807960727278</v>
      </c>
    </row>
  </sheetData>
  <sheetProtection password="EDA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nikos</cp:lastModifiedBy>
  <cp:lastPrinted>2013-04-09T06:38:29Z</cp:lastPrinted>
  <dcterms:created xsi:type="dcterms:W3CDTF">2006-12-11T09:01:31Z</dcterms:created>
  <dcterms:modified xsi:type="dcterms:W3CDTF">2013-11-13T10:15:50Z</dcterms:modified>
  <cp:category/>
  <cp:version/>
  <cp:contentType/>
  <cp:contentStatus/>
</cp:coreProperties>
</file>